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Min_Th" sheetId="1" r:id="rId1"/>
  </sheets>
  <definedNames>
    <definedName name="_xlnm.Print_Area" localSheetId="0">'Min_Th'!$A$1:$N$40</definedName>
    <definedName name="Z_49CDABEC_5E63_45AB_87F1_C1450912386E_.wvu.Cols" localSheetId="0" hidden="1">'Min_Th'!$B:$E,'Min_Th'!$H:$L</definedName>
    <definedName name="Z_49CDABEC_5E63_45AB_87F1_C1450912386E_.wvu.PrintArea" localSheetId="0" hidden="1">'Min_Th'!$A$1:$N$40</definedName>
    <definedName name="Z_59846330_39D6_418A_BB21_E970D60436DE_.wvu.Cols" localSheetId="0" hidden="1">'Min_Th'!$B:$E,'Min_Th'!$H:$L</definedName>
    <definedName name="Z_59846330_39D6_418A_BB21_E970D60436DE_.wvu.PrintArea" localSheetId="0" hidden="1">'Min_Th'!$A$1:$N$40</definedName>
    <definedName name="Z_66D42A17_0F92_460B_A971_D8DDA35F551E_.wvu.Cols" localSheetId="0" hidden="1">'Min_Th'!$B:$E,'Min_Th'!$H:$L</definedName>
    <definedName name="Z_66D42A17_0F92_460B_A971_D8DDA35F551E_.wvu.PrintArea" localSheetId="0" hidden="1">'Min_Th'!$A$1:$N$40</definedName>
    <definedName name="Z_759E352A_651C_4F5D_B3D2_9C2ADB13DDBD_.wvu.Cols" localSheetId="0" hidden="1">'Min_Th'!$B:$E,'Min_Th'!$H:$L</definedName>
    <definedName name="Z_759E352A_651C_4F5D_B3D2_9C2ADB13DDBD_.wvu.PrintArea" localSheetId="0" hidden="1">'Min_Th'!$A$1:$N$40</definedName>
  </definedNames>
  <calcPr fullCalcOnLoad="1"/>
</workbook>
</file>

<file path=xl/sharedStrings.xml><?xml version="1.0" encoding="utf-8"?>
<sst xmlns="http://schemas.openxmlformats.org/spreadsheetml/2006/main" count="75" uniqueCount="41">
  <si>
    <t>Apparent</t>
  </si>
  <si>
    <t>Pressure</t>
  </si>
  <si>
    <t>Material</t>
  </si>
  <si>
    <t>Elastic Lim.</t>
  </si>
  <si>
    <t xml:space="preserve"> </t>
  </si>
  <si>
    <t>CaF2</t>
  </si>
  <si>
    <t>Ge</t>
  </si>
  <si>
    <t>Modulus</t>
  </si>
  <si>
    <t>Safety</t>
  </si>
  <si>
    <t>ot rupture</t>
  </si>
  <si>
    <t>Factor</t>
  </si>
  <si>
    <t>R^2</t>
  </si>
  <si>
    <t>SF</t>
  </si>
  <si>
    <t>BaF2</t>
  </si>
  <si>
    <t>CsI</t>
  </si>
  <si>
    <t>KBr</t>
  </si>
  <si>
    <t>KCl</t>
  </si>
  <si>
    <t>LiF</t>
  </si>
  <si>
    <t>MgF2</t>
  </si>
  <si>
    <t>NaCl</t>
  </si>
  <si>
    <t>Sapphire</t>
  </si>
  <si>
    <t>Si</t>
  </si>
  <si>
    <t>ZnSe</t>
  </si>
  <si>
    <t>[mPa]</t>
  </si>
  <si>
    <t>[psi]</t>
  </si>
  <si>
    <t>[inch]</t>
  </si>
  <si>
    <t>Calculated</t>
  </si>
  <si>
    <t>R</t>
  </si>
  <si>
    <t>[mm]</t>
  </si>
  <si>
    <t>K</t>
  </si>
  <si>
    <t>Fused Silica</t>
  </si>
  <si>
    <t>Dia</t>
  </si>
  <si>
    <t>differential</t>
  </si>
  <si>
    <r>
      <t>Step 1</t>
    </r>
    <r>
      <rPr>
        <sz val="11"/>
        <rFont val="Arial"/>
        <family val="0"/>
      </rPr>
      <t>: Choose the material from the table bellow.</t>
    </r>
  </si>
  <si>
    <t>Thickness</t>
  </si>
  <si>
    <t>To calculate minimum thickness of a window for a given pressure, follow the steps:</t>
  </si>
  <si>
    <r>
      <t xml:space="preserve">The minimum </t>
    </r>
    <r>
      <rPr>
        <sz val="11"/>
        <rFont val="Arial"/>
        <family val="2"/>
      </rPr>
      <t>thickness</t>
    </r>
    <r>
      <rPr>
        <sz val="11"/>
        <rFont val="Arial"/>
        <family val="0"/>
      </rPr>
      <t xml:space="preserve"> of the window will be automatically calculated in inches and mm (see "</t>
    </r>
    <r>
      <rPr>
        <b/>
        <sz val="11"/>
        <rFont val="Arial"/>
        <family val="2"/>
      </rPr>
      <t>Thickness</t>
    </r>
    <r>
      <rPr>
        <sz val="11"/>
        <rFont val="Arial"/>
        <family val="0"/>
      </rPr>
      <t>" column).</t>
    </r>
  </si>
  <si>
    <t>The pressure differential must be in psi unit. If you need help to convert your pressure units (e.g. atm, bar, Hg mm,</t>
  </si>
  <si>
    <t xml:space="preserve">kg/sq cm, kilo Pascal, etc.) into psi units, follow the link: </t>
  </si>
  <si>
    <r>
      <t>Step 2</t>
    </r>
    <r>
      <rPr>
        <sz val="11"/>
        <rFont val="Arial"/>
        <family val="0"/>
      </rPr>
      <t>: Enter the pressure differential in the column "</t>
    </r>
    <r>
      <rPr>
        <b/>
        <sz val="11"/>
        <rFont val="Arial"/>
        <family val="2"/>
      </rPr>
      <t>Pressure differential</t>
    </r>
    <r>
      <rPr>
        <sz val="11"/>
        <rFont val="Arial"/>
        <family val="0"/>
      </rPr>
      <t>" (set 14.7 psi as default in the table).</t>
    </r>
  </si>
  <si>
    <r>
      <t>Step 3</t>
    </r>
    <r>
      <rPr>
        <sz val="11"/>
        <rFont val="Arial"/>
        <family val="0"/>
      </rPr>
      <t>: Enter the diameter in the column "</t>
    </r>
    <r>
      <rPr>
        <b/>
        <sz val="11"/>
        <rFont val="Arial"/>
        <family val="2"/>
      </rPr>
      <t>Dia</t>
    </r>
    <r>
      <rPr>
        <sz val="11"/>
        <rFont val="Arial"/>
        <family val="0"/>
      </rPr>
      <t>" (set 2.0 inch as default in the table).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</si>
</sst>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3" fontId="6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9" fillId="0" borderId="0" xfId="49" applyAlignment="1" applyProtection="1">
      <alignment/>
      <protection/>
    </xf>
    <xf numFmtId="0" fontId="7" fillId="3" borderId="11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0" fontId="7" fillId="3" borderId="21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3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2" fontId="7" fillId="3" borderId="12" xfId="0" applyNumberFormat="1" applyFont="1" applyFill="1" applyBorder="1" applyAlignment="1">
      <alignment horizontal="center"/>
    </xf>
    <xf numFmtId="172" fontId="7" fillId="3" borderId="24" xfId="0" applyNumberFormat="1" applyFont="1" applyFill="1" applyBorder="1" applyAlignment="1">
      <alignment horizontal="center"/>
    </xf>
    <xf numFmtId="0" fontId="7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showOutlineSymbols="0" zoomScale="87" zoomScaleNormal="87" zoomScalePageLayoutView="0" workbookViewId="0" topLeftCell="A1">
      <selection activeCell="P11" sqref="P11"/>
    </sheetView>
  </sheetViews>
  <sheetFormatPr defaultColWidth="9.6640625" defaultRowHeight="15"/>
  <cols>
    <col min="1" max="1" width="15.5546875" style="0" customWidth="1"/>
    <col min="2" max="2" width="8.77734375" style="0" hidden="1" customWidth="1"/>
    <col min="3" max="3" width="7.88671875" style="0" hidden="1" customWidth="1"/>
    <col min="4" max="4" width="8.5546875" style="0" hidden="1" customWidth="1"/>
    <col min="5" max="5" width="0.88671875" style="0" hidden="1" customWidth="1"/>
    <col min="6" max="6" width="9.6640625" style="0" customWidth="1"/>
    <col min="7" max="7" width="9.4453125" style="0" customWidth="1"/>
    <col min="8" max="10" width="6.6640625" style="0" hidden="1" customWidth="1"/>
    <col min="11" max="11" width="11.88671875" style="0" hidden="1" customWidth="1"/>
    <col min="12" max="12" width="11.21484375" style="0" hidden="1" customWidth="1"/>
    <col min="13" max="13" width="10.4453125" style="0" customWidth="1"/>
    <col min="14" max="14" width="41.77734375" style="0" customWidth="1"/>
  </cols>
  <sheetData>
    <row r="1" spans="1:14" ht="1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">
      <c r="A6" s="70" t="s">
        <v>37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5" ht="15">
      <c r="A7" s="70" t="s">
        <v>38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53" t="str">
        <f>HYPERLINK("http://www.onlineconversion.com/pressure.htm")</f>
        <v>http://www.onlineconversion.com/pressure.htm</v>
      </c>
      <c r="O7" s="53"/>
    </row>
    <row r="8" spans="1:14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5">
      <c r="A9" s="73" t="s">
        <v>40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5">
      <c r="A10" s="70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5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s="8" customFormat="1" ht="15" thickTop="1">
      <c r="A12" s="54" t="s">
        <v>2</v>
      </c>
      <c r="B12" s="55" t="s">
        <v>0</v>
      </c>
      <c r="C12" s="56" t="s">
        <v>26</v>
      </c>
      <c r="D12" s="56" t="s">
        <v>7</v>
      </c>
      <c r="E12" s="57" t="s">
        <v>29</v>
      </c>
      <c r="F12" s="56" t="s">
        <v>1</v>
      </c>
      <c r="G12" s="56" t="s">
        <v>31</v>
      </c>
      <c r="H12" s="57" t="s">
        <v>27</v>
      </c>
      <c r="I12" s="57" t="s">
        <v>11</v>
      </c>
      <c r="J12" s="56" t="s">
        <v>8</v>
      </c>
      <c r="K12" s="57"/>
      <c r="L12" s="57"/>
      <c r="M12" s="71" t="s">
        <v>34</v>
      </c>
      <c r="N12" s="72"/>
    </row>
    <row r="13" spans="1:14" s="8" customFormat="1" ht="15.75" customHeight="1">
      <c r="A13" s="58"/>
      <c r="B13" s="59" t="s">
        <v>3</v>
      </c>
      <c r="C13" s="60"/>
      <c r="D13" s="60" t="s">
        <v>9</v>
      </c>
      <c r="E13" s="60"/>
      <c r="F13" s="60" t="s">
        <v>32</v>
      </c>
      <c r="G13" s="60"/>
      <c r="H13" s="61"/>
      <c r="I13" s="61"/>
      <c r="J13" s="60" t="s">
        <v>10</v>
      </c>
      <c r="K13" s="61"/>
      <c r="L13" s="61"/>
      <c r="M13" s="62"/>
      <c r="N13" s="63"/>
    </row>
    <row r="14" spans="1:14" s="8" customFormat="1" ht="15" thickBot="1">
      <c r="A14" s="64" t="s">
        <v>4</v>
      </c>
      <c r="B14" s="65" t="s">
        <v>23</v>
      </c>
      <c r="C14" s="66" t="s">
        <v>24</v>
      </c>
      <c r="D14" s="66" t="s">
        <v>24</v>
      </c>
      <c r="E14" s="66" t="s">
        <v>4</v>
      </c>
      <c r="F14" s="66" t="s">
        <v>24</v>
      </c>
      <c r="G14" s="66" t="s">
        <v>25</v>
      </c>
      <c r="H14" s="66" t="s">
        <v>25</v>
      </c>
      <c r="I14" s="66"/>
      <c r="J14" s="60" t="s">
        <v>12</v>
      </c>
      <c r="K14" s="67"/>
      <c r="L14" s="67"/>
      <c r="M14" s="68" t="s">
        <v>25</v>
      </c>
      <c r="N14" s="69" t="s">
        <v>28</v>
      </c>
    </row>
    <row r="15" spans="1:15" ht="15" thickTop="1">
      <c r="A15" s="9" t="s">
        <v>13</v>
      </c>
      <c r="B15" s="10">
        <v>26.9</v>
      </c>
      <c r="C15" s="11">
        <f>(B15)*145.079152</f>
        <v>3902.6291887999996</v>
      </c>
      <c r="D15" s="12">
        <v>3900</v>
      </c>
      <c r="E15" s="13">
        <v>1.1</v>
      </c>
      <c r="F15" s="14">
        <v>14.7</v>
      </c>
      <c r="G15" s="13">
        <v>2</v>
      </c>
      <c r="H15" s="14">
        <f>G15/2</f>
        <v>1</v>
      </c>
      <c r="I15" s="15">
        <f>(H15)^2</f>
        <v>1</v>
      </c>
      <c r="J15" s="15">
        <v>4</v>
      </c>
      <c r="K15" s="15">
        <f>(E15)*(F15)*(I15)*(J15)</f>
        <v>64.68</v>
      </c>
      <c r="L15" s="15">
        <f>(K15)/(D15)</f>
        <v>0.016584615384615385</v>
      </c>
      <c r="M15" s="16">
        <f>SQRT(L15)</f>
        <v>0.12878126954109198</v>
      </c>
      <c r="N15" s="17">
        <f>(M15)*25.4</f>
        <v>3.271044246343736</v>
      </c>
      <c r="O15" s="53"/>
    </row>
    <row r="16" spans="1:14" ht="15">
      <c r="A16" s="18"/>
      <c r="B16" s="19"/>
      <c r="C16" s="20"/>
      <c r="D16" s="21"/>
      <c r="E16" s="22"/>
      <c r="F16" s="23"/>
      <c r="G16" s="22"/>
      <c r="H16" s="23"/>
      <c r="I16" s="24"/>
      <c r="J16" s="24"/>
      <c r="K16" s="24"/>
      <c r="L16" s="24"/>
      <c r="M16" s="25"/>
      <c r="N16" s="26"/>
    </row>
    <row r="17" spans="1:14" ht="15">
      <c r="A17" s="27" t="s">
        <v>14</v>
      </c>
      <c r="B17" s="28">
        <v>5.6</v>
      </c>
      <c r="C17" s="29">
        <f>(B17)*145.079152</f>
        <v>812.4432512</v>
      </c>
      <c r="D17" s="30">
        <v>820</v>
      </c>
      <c r="E17" s="31">
        <v>1.1</v>
      </c>
      <c r="F17" s="32">
        <v>14.7</v>
      </c>
      <c r="G17" s="31">
        <v>2</v>
      </c>
      <c r="H17" s="32">
        <f>G17/2</f>
        <v>1</v>
      </c>
      <c r="I17" s="33">
        <f>(H17)^2</f>
        <v>1</v>
      </c>
      <c r="J17" s="33">
        <v>4</v>
      </c>
      <c r="K17" s="33">
        <f>(E17)*(F17)*(I17)*(J17)</f>
        <v>64.68</v>
      </c>
      <c r="L17" s="33">
        <f>(K17)/(D17)</f>
        <v>0.07887804878048782</v>
      </c>
      <c r="M17" s="34">
        <f>SQRT(L17)</f>
        <v>0.28085236118018986</v>
      </c>
      <c r="N17" s="35">
        <f>(M17)*25.4</f>
        <v>7.133649973976822</v>
      </c>
    </row>
    <row r="18" spans="1:14" ht="15">
      <c r="A18" s="36"/>
      <c r="B18" s="37"/>
      <c r="C18" s="38"/>
      <c r="D18" s="39"/>
      <c r="E18" s="40"/>
      <c r="F18" s="41"/>
      <c r="G18" s="40"/>
      <c r="H18" s="41"/>
      <c r="I18" s="42"/>
      <c r="J18" s="42"/>
      <c r="K18" s="42"/>
      <c r="L18" s="42"/>
      <c r="M18" s="43"/>
      <c r="N18" s="44"/>
    </row>
    <row r="19" spans="1:14" ht="15">
      <c r="A19" s="18" t="s">
        <v>5</v>
      </c>
      <c r="B19" s="19">
        <v>36.5</v>
      </c>
      <c r="C19" s="20">
        <f>(B19)*145.079152</f>
        <v>5295.389048</v>
      </c>
      <c r="D19" s="21">
        <v>5300</v>
      </c>
      <c r="E19" s="22">
        <v>1.1</v>
      </c>
      <c r="F19" s="32">
        <v>14.7</v>
      </c>
      <c r="G19" s="22">
        <v>2</v>
      </c>
      <c r="H19" s="23">
        <f>G19/2</f>
        <v>1</v>
      </c>
      <c r="I19" s="24">
        <f>(H19)^2</f>
        <v>1</v>
      </c>
      <c r="J19" s="24">
        <v>4</v>
      </c>
      <c r="K19" s="24">
        <f>(E19)*(F19)*(I19)*(J19)</f>
        <v>64.68</v>
      </c>
      <c r="L19" s="24">
        <f>(K19)/(D19)</f>
        <v>0.012203773584905661</v>
      </c>
      <c r="M19" s="25">
        <f>SQRT(L19)</f>
        <v>0.1104706910673852</v>
      </c>
      <c r="N19" s="26">
        <f>(M19)*25.4</f>
        <v>2.805955553111584</v>
      </c>
    </row>
    <row r="20" spans="1:14" ht="15">
      <c r="A20" s="45"/>
      <c r="B20" s="19"/>
      <c r="C20" s="20"/>
      <c r="D20" s="21"/>
      <c r="E20" s="22"/>
      <c r="F20" s="23"/>
      <c r="G20" s="22"/>
      <c r="H20" s="23"/>
      <c r="I20" s="24"/>
      <c r="J20" s="24"/>
      <c r="K20" s="24"/>
      <c r="L20" s="24"/>
      <c r="M20" s="25"/>
      <c r="N20" s="26"/>
    </row>
    <row r="21" spans="1:14" ht="15">
      <c r="A21" s="18" t="s">
        <v>30</v>
      </c>
      <c r="B21" s="19">
        <v>50</v>
      </c>
      <c r="C21" s="20">
        <f>(B21)*145.079152</f>
        <v>7253.9576</v>
      </c>
      <c r="D21" s="21">
        <v>7000</v>
      </c>
      <c r="E21" s="22">
        <v>1.1</v>
      </c>
      <c r="F21" s="32">
        <v>14.7</v>
      </c>
      <c r="G21" s="22">
        <v>2</v>
      </c>
      <c r="H21" s="23">
        <f>G21/2</f>
        <v>1</v>
      </c>
      <c r="I21" s="24">
        <f>(H21)^2</f>
        <v>1</v>
      </c>
      <c r="J21" s="24">
        <v>4</v>
      </c>
      <c r="K21" s="24">
        <f>(E21)*(F21)*(I21)*(J21)</f>
        <v>64.68</v>
      </c>
      <c r="L21" s="24">
        <f>(K21)/(D21)</f>
        <v>0.009240000000000002</v>
      </c>
      <c r="M21" s="25">
        <f>SQRT(L21)</f>
        <v>0.09612491872558333</v>
      </c>
      <c r="N21" s="26">
        <f>(M21)*25.4</f>
        <v>2.4415729356298166</v>
      </c>
    </row>
    <row r="22" spans="1:14" ht="15">
      <c r="A22" s="18"/>
      <c r="B22" s="19"/>
      <c r="C22" s="20"/>
      <c r="D22" s="21"/>
      <c r="E22" s="22"/>
      <c r="F22" s="23"/>
      <c r="G22" s="22"/>
      <c r="H22" s="23"/>
      <c r="I22" s="24"/>
      <c r="J22" s="24"/>
      <c r="K22" s="24"/>
      <c r="L22" s="24"/>
      <c r="M22" s="25"/>
      <c r="N22" s="26"/>
    </row>
    <row r="23" spans="1:14" ht="15">
      <c r="A23" s="18" t="s">
        <v>6</v>
      </c>
      <c r="B23" s="19">
        <v>72.4</v>
      </c>
      <c r="C23" s="20">
        <f>(B23)*145.079152</f>
        <v>10503.730604800001</v>
      </c>
      <c r="D23" s="21">
        <v>10500</v>
      </c>
      <c r="E23" s="22">
        <v>1.1</v>
      </c>
      <c r="F23" s="32">
        <v>14.7</v>
      </c>
      <c r="G23" s="22">
        <v>2</v>
      </c>
      <c r="H23" s="23">
        <f>G23/2</f>
        <v>1</v>
      </c>
      <c r="I23" s="24">
        <f>(H23)^2</f>
        <v>1</v>
      </c>
      <c r="J23" s="24">
        <v>4</v>
      </c>
      <c r="K23" s="24">
        <f>(E23)*(F23)*(I23)*(J23)</f>
        <v>64.68</v>
      </c>
      <c r="L23" s="24">
        <f>(K23)/(D23)</f>
        <v>0.0061600000000000005</v>
      </c>
      <c r="M23" s="25">
        <f>SQRT(L23)</f>
        <v>0.07848566748139434</v>
      </c>
      <c r="N23" s="26">
        <f>(M23)*25.4</f>
        <v>1.993535954027416</v>
      </c>
    </row>
    <row r="24" spans="1:14" ht="15">
      <c r="A24" s="18"/>
      <c r="B24" s="19"/>
      <c r="C24" s="20"/>
      <c r="D24" s="21"/>
      <c r="E24" s="22"/>
      <c r="F24" s="23"/>
      <c r="G24" s="22"/>
      <c r="H24" s="23"/>
      <c r="I24" s="24"/>
      <c r="J24" s="24"/>
      <c r="K24" s="24"/>
      <c r="L24" s="24"/>
      <c r="M24" s="25"/>
      <c r="N24" s="26"/>
    </row>
    <row r="25" spans="1:14" ht="15">
      <c r="A25" s="27" t="s">
        <v>15</v>
      </c>
      <c r="B25" s="28">
        <v>1.1</v>
      </c>
      <c r="C25" s="29">
        <f>(B25)*145.079152</f>
        <v>159.5870672</v>
      </c>
      <c r="D25" s="30">
        <v>160</v>
      </c>
      <c r="E25" s="31">
        <v>1.1</v>
      </c>
      <c r="F25" s="32">
        <v>14.7</v>
      </c>
      <c r="G25" s="31">
        <v>2</v>
      </c>
      <c r="H25" s="32">
        <f>G25/2</f>
        <v>1</v>
      </c>
      <c r="I25" s="33">
        <f>(H25)^2</f>
        <v>1</v>
      </c>
      <c r="J25" s="33">
        <v>4</v>
      </c>
      <c r="K25" s="33">
        <f>(E25)*(F25)*(I25)*(J25)</f>
        <v>64.68</v>
      </c>
      <c r="L25" s="33">
        <f>(K25)/(D25)</f>
        <v>0.40425000000000005</v>
      </c>
      <c r="M25" s="34">
        <f>SQRT(L25)</f>
        <v>0.6358065743604733</v>
      </c>
      <c r="N25" s="35">
        <f>(M25)*25.4</f>
        <v>16.14948698875602</v>
      </c>
    </row>
    <row r="26" spans="1:14" ht="15">
      <c r="A26" s="36"/>
      <c r="B26" s="37"/>
      <c r="C26" s="38"/>
      <c r="D26" s="39"/>
      <c r="E26" s="40"/>
      <c r="F26" s="41"/>
      <c r="G26" s="40"/>
      <c r="H26" s="41"/>
      <c r="I26" s="42"/>
      <c r="J26" s="42"/>
      <c r="K26" s="42"/>
      <c r="L26" s="42"/>
      <c r="M26" s="43"/>
      <c r="N26" s="44"/>
    </row>
    <row r="27" spans="1:14" ht="15">
      <c r="A27" s="18" t="s">
        <v>16</v>
      </c>
      <c r="B27" s="19">
        <v>2.3</v>
      </c>
      <c r="C27" s="20">
        <f>(B27)*145.079152</f>
        <v>333.68204959999997</v>
      </c>
      <c r="D27" s="21">
        <v>340</v>
      </c>
      <c r="E27" s="22">
        <v>1.1</v>
      </c>
      <c r="F27" s="32">
        <v>14.7</v>
      </c>
      <c r="G27" s="22">
        <v>2</v>
      </c>
      <c r="H27" s="23">
        <f>G27/2</f>
        <v>1</v>
      </c>
      <c r="I27" s="24">
        <f>(H27)^2</f>
        <v>1</v>
      </c>
      <c r="J27" s="24">
        <v>4</v>
      </c>
      <c r="K27" s="24">
        <f>(E27)*(F27)*(I27)*(J27)</f>
        <v>64.68</v>
      </c>
      <c r="L27" s="24">
        <f>(K27)/(D27)</f>
        <v>0.19023529411764709</v>
      </c>
      <c r="M27" s="25">
        <f>SQRT(L27)</f>
        <v>0.43615971170850604</v>
      </c>
      <c r="N27" s="26">
        <f>(M27)*25.4</f>
        <v>11.078456677396053</v>
      </c>
    </row>
    <row r="28" spans="1:14" ht="15">
      <c r="A28" s="18"/>
      <c r="B28" s="19"/>
      <c r="C28" s="20"/>
      <c r="D28" s="21"/>
      <c r="E28" s="47"/>
      <c r="F28" s="48"/>
      <c r="G28" s="47"/>
      <c r="H28" s="48"/>
      <c r="I28" s="49"/>
      <c r="J28" s="49"/>
      <c r="K28" s="49"/>
      <c r="L28" s="49"/>
      <c r="M28" s="25"/>
      <c r="N28" s="26" t="s">
        <v>4</v>
      </c>
    </row>
    <row r="29" spans="1:14" ht="15">
      <c r="A29" s="27" t="s">
        <v>17</v>
      </c>
      <c r="B29" s="28">
        <v>11.2</v>
      </c>
      <c r="C29" s="29">
        <f>(B29)*145.079152</f>
        <v>1624.8865024</v>
      </c>
      <c r="D29" s="30">
        <v>1600</v>
      </c>
      <c r="E29" s="31">
        <v>1.1</v>
      </c>
      <c r="F29" s="32">
        <v>14.7</v>
      </c>
      <c r="G29" s="31">
        <v>2</v>
      </c>
      <c r="H29" s="32">
        <f>G29/2</f>
        <v>1</v>
      </c>
      <c r="I29" s="33">
        <f>(H29)^2</f>
        <v>1</v>
      </c>
      <c r="J29" s="33">
        <v>4</v>
      </c>
      <c r="K29" s="33">
        <f>(E29)*(F29)*(I29)*(J29)</f>
        <v>64.68</v>
      </c>
      <c r="L29" s="33">
        <f>(K29)/(D29)</f>
        <v>0.040425</v>
      </c>
      <c r="M29" s="34">
        <f>SQRT(L29)</f>
        <v>0.201059692628831</v>
      </c>
      <c r="N29" s="35">
        <f>(M29)*25.4</f>
        <v>5.1069161927723075</v>
      </c>
    </row>
    <row r="30" spans="1:14" ht="15">
      <c r="A30" s="36"/>
      <c r="B30" s="37"/>
      <c r="C30" s="38"/>
      <c r="D30" s="39"/>
      <c r="E30" s="40" t="s">
        <v>4</v>
      </c>
      <c r="F30" s="41" t="s">
        <v>4</v>
      </c>
      <c r="G30" s="40"/>
      <c r="H30" s="41" t="s">
        <v>4</v>
      </c>
      <c r="I30" s="42" t="s">
        <v>4</v>
      </c>
      <c r="J30" s="42" t="s">
        <v>4</v>
      </c>
      <c r="K30" s="42" t="s">
        <v>4</v>
      </c>
      <c r="L30" s="42" t="s">
        <v>4</v>
      </c>
      <c r="M30" s="43" t="s">
        <v>4</v>
      </c>
      <c r="N30" s="44" t="s">
        <v>4</v>
      </c>
    </row>
    <row r="31" spans="1:14" ht="15">
      <c r="A31" s="18" t="s">
        <v>18</v>
      </c>
      <c r="B31" s="19">
        <v>49.6</v>
      </c>
      <c r="C31" s="20">
        <f>(B31)*145.079152</f>
        <v>7195.925939199999</v>
      </c>
      <c r="D31" s="21">
        <v>7200</v>
      </c>
      <c r="E31" s="22">
        <v>1.1</v>
      </c>
      <c r="F31" s="32">
        <v>14.7</v>
      </c>
      <c r="G31" s="22">
        <v>2</v>
      </c>
      <c r="H31" s="23">
        <f>G31/2</f>
        <v>1</v>
      </c>
      <c r="I31" s="24">
        <f>(H31)^2</f>
        <v>1</v>
      </c>
      <c r="J31" s="24">
        <v>4</v>
      </c>
      <c r="K31" s="24">
        <f>(E31)*(F31)*(I31)*(J31)</f>
        <v>64.68</v>
      </c>
      <c r="L31" s="24">
        <f>(K31)/(D31)</f>
        <v>0.008983333333333334</v>
      </c>
      <c r="M31" s="25">
        <f>SQRT(L31)</f>
        <v>0.09478044805408621</v>
      </c>
      <c r="N31" s="26">
        <f>(M31)*25.4</f>
        <v>2.4074233805737895</v>
      </c>
    </row>
    <row r="32" spans="1:14" ht="15">
      <c r="A32" s="18"/>
      <c r="B32" s="19"/>
      <c r="C32" s="20"/>
      <c r="D32" s="21"/>
      <c r="E32" s="22"/>
      <c r="F32" s="23"/>
      <c r="G32" s="22"/>
      <c r="H32" s="23"/>
      <c r="I32" s="24"/>
      <c r="J32" s="24"/>
      <c r="K32" s="24"/>
      <c r="L32" s="24"/>
      <c r="M32" s="25"/>
      <c r="N32" s="26"/>
    </row>
    <row r="33" spans="1:14" ht="15">
      <c r="A33" s="27" t="s">
        <v>19</v>
      </c>
      <c r="B33" s="28">
        <v>2.4</v>
      </c>
      <c r="C33" s="29">
        <f>(B33)*145.079152</f>
        <v>348.1899648</v>
      </c>
      <c r="D33" s="30">
        <v>350</v>
      </c>
      <c r="E33" s="31">
        <v>1.1</v>
      </c>
      <c r="F33" s="32">
        <v>14.7</v>
      </c>
      <c r="G33" s="31">
        <v>2</v>
      </c>
      <c r="H33" s="32">
        <f>G33/2</f>
        <v>1</v>
      </c>
      <c r="I33" s="33">
        <f>(H33)^2</f>
        <v>1</v>
      </c>
      <c r="J33" s="33">
        <v>4</v>
      </c>
      <c r="K33" s="33">
        <f>(E33)*(F33)*(I33)*(J33)</f>
        <v>64.68</v>
      </c>
      <c r="L33" s="33">
        <f>(K33)/(D33)</f>
        <v>0.18480000000000002</v>
      </c>
      <c r="M33" s="34">
        <f>SQRT(L33)</f>
        <v>0.4298837052040936</v>
      </c>
      <c r="N33" s="35">
        <f>(M33)*25.4</f>
        <v>10.919046112183976</v>
      </c>
    </row>
    <row r="34" spans="1:14" ht="15">
      <c r="A34" s="36"/>
      <c r="B34" s="37"/>
      <c r="C34" s="38"/>
      <c r="D34" s="39"/>
      <c r="E34" s="40"/>
      <c r="F34" s="41"/>
      <c r="G34" s="40"/>
      <c r="H34" s="41"/>
      <c r="I34" s="42"/>
      <c r="J34" s="42"/>
      <c r="K34" s="42"/>
      <c r="L34" s="42"/>
      <c r="M34" s="43"/>
      <c r="N34" s="44"/>
    </row>
    <row r="35" spans="1:14" ht="15">
      <c r="A35" s="27" t="s">
        <v>20</v>
      </c>
      <c r="B35" s="28">
        <v>448</v>
      </c>
      <c r="C35" s="29">
        <f>(B35)*145.079152</f>
        <v>64995.460095999995</v>
      </c>
      <c r="D35" s="30">
        <v>65000</v>
      </c>
      <c r="E35" s="31">
        <v>1.1</v>
      </c>
      <c r="F35" s="23">
        <v>14.7</v>
      </c>
      <c r="G35" s="31">
        <v>2</v>
      </c>
      <c r="H35" s="32">
        <f>G35/2</f>
        <v>1</v>
      </c>
      <c r="I35" s="33">
        <f>(H35)^2</f>
        <v>1</v>
      </c>
      <c r="J35" s="33">
        <v>4</v>
      </c>
      <c r="K35" s="33">
        <f>(E35)*(F35)*(I35)*(J35)</f>
        <v>64.68</v>
      </c>
      <c r="L35" s="33">
        <f>(K35)/(D35)</f>
        <v>0.0009950769230769232</v>
      </c>
      <c r="M35" s="34">
        <f>SQRT(L35)</f>
        <v>0.031544839880350055</v>
      </c>
      <c r="N35" s="35">
        <f>(M35)*25.4</f>
        <v>0.8012389329608913</v>
      </c>
    </row>
    <row r="36" spans="1:14" ht="15">
      <c r="A36" s="36"/>
      <c r="B36" s="37"/>
      <c r="C36" s="38"/>
      <c r="D36" s="39"/>
      <c r="E36" s="50"/>
      <c r="F36" s="51"/>
      <c r="G36" s="50"/>
      <c r="H36" s="51"/>
      <c r="I36" s="46"/>
      <c r="J36" s="46"/>
      <c r="K36" s="46"/>
      <c r="L36" s="46"/>
      <c r="M36" s="43"/>
      <c r="N36" s="44" t="s">
        <v>4</v>
      </c>
    </row>
    <row r="37" spans="1:14" ht="15">
      <c r="A37" s="18" t="s">
        <v>21</v>
      </c>
      <c r="B37" s="19">
        <v>125</v>
      </c>
      <c r="C37" s="20">
        <f>(B37)*145.079152</f>
        <v>18134.894</v>
      </c>
      <c r="D37" s="21">
        <v>18100</v>
      </c>
      <c r="E37" s="22">
        <v>1.1</v>
      </c>
      <c r="F37" s="23">
        <v>14.7</v>
      </c>
      <c r="G37" s="22">
        <v>2</v>
      </c>
      <c r="H37" s="23">
        <f>G37/2</f>
        <v>1</v>
      </c>
      <c r="I37" s="24">
        <f>(H37)^2</f>
        <v>1</v>
      </c>
      <c r="J37" s="24">
        <v>4</v>
      </c>
      <c r="K37" s="24">
        <f>(E37)*(F37)*(I37)*(J37)</f>
        <v>64.68</v>
      </c>
      <c r="L37" s="24">
        <f>(K37)/(D37)</f>
        <v>0.003573480662983426</v>
      </c>
      <c r="M37" s="25">
        <f>SQRT(L37)</f>
        <v>0.05977859703090585</v>
      </c>
      <c r="N37" s="26">
        <f>(M37)*25.4</f>
        <v>1.5183763645850086</v>
      </c>
    </row>
    <row r="38" spans="1:14" ht="15">
      <c r="A38" s="18"/>
      <c r="B38" s="19"/>
      <c r="C38" s="20"/>
      <c r="D38" s="21"/>
      <c r="E38" s="22" t="s">
        <v>4</v>
      </c>
      <c r="F38" s="40" t="s">
        <v>4</v>
      </c>
      <c r="G38" s="22"/>
      <c r="H38" s="23" t="s">
        <v>4</v>
      </c>
      <c r="I38" s="24" t="s">
        <v>4</v>
      </c>
      <c r="J38" s="24" t="s">
        <v>4</v>
      </c>
      <c r="K38" s="24" t="s">
        <v>4</v>
      </c>
      <c r="L38" s="24" t="s">
        <v>4</v>
      </c>
      <c r="M38" s="25" t="s">
        <v>4</v>
      </c>
      <c r="N38" s="26" t="s">
        <v>4</v>
      </c>
    </row>
    <row r="39" spans="1:14" ht="15">
      <c r="A39" s="27" t="s">
        <v>22</v>
      </c>
      <c r="B39" s="28">
        <v>55</v>
      </c>
      <c r="C39" s="29">
        <f>(B39)*145.079152</f>
        <v>7979.35336</v>
      </c>
      <c r="D39" s="30">
        <v>8000</v>
      </c>
      <c r="E39" s="31">
        <v>1.1</v>
      </c>
      <c r="F39" s="23">
        <v>14.7</v>
      </c>
      <c r="G39" s="31">
        <v>2</v>
      </c>
      <c r="H39" s="32">
        <f>G39/2</f>
        <v>1</v>
      </c>
      <c r="I39" s="33">
        <f>(H39)^2</f>
        <v>1</v>
      </c>
      <c r="J39" s="33">
        <v>4</v>
      </c>
      <c r="K39" s="33">
        <f>(E39)*(F39)*(I39)*(J39)</f>
        <v>64.68</v>
      </c>
      <c r="L39" s="33">
        <f>(K39)/(D39)</f>
        <v>0.008085</v>
      </c>
      <c r="M39" s="34">
        <f>SQRT(L39)</f>
        <v>0.08991662805065591</v>
      </c>
      <c r="N39" s="35">
        <f>(M39)*25.4</f>
        <v>2.28388235248666</v>
      </c>
    </row>
    <row r="40" spans="1:14" ht="15" thickBot="1">
      <c r="A40" s="36"/>
      <c r="B40" s="37"/>
      <c r="C40" s="52"/>
      <c r="D40" s="52"/>
      <c r="E40" s="40" t="s">
        <v>4</v>
      </c>
      <c r="F40" s="41" t="s">
        <v>4</v>
      </c>
      <c r="G40" s="40"/>
      <c r="H40" s="41" t="s">
        <v>4</v>
      </c>
      <c r="I40" s="41" t="s">
        <v>4</v>
      </c>
      <c r="J40" s="41" t="s">
        <v>4</v>
      </c>
      <c r="K40" s="41" t="s">
        <v>4</v>
      </c>
      <c r="L40" s="41" t="s">
        <v>4</v>
      </c>
      <c r="M40" s="43" t="s">
        <v>4</v>
      </c>
      <c r="N40" s="44" t="s">
        <v>4</v>
      </c>
    </row>
    <row r="41" spans="1:14" ht="15" thickTop="1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3"/>
      <c r="N41" s="7"/>
    </row>
    <row r="42" spans="1:13" ht="15">
      <c r="A42" s="2"/>
      <c r="B42" s="2"/>
      <c r="C42" s="2"/>
      <c r="D42" s="6"/>
      <c r="E42" s="6"/>
      <c r="F42" s="6"/>
      <c r="G42" s="6"/>
      <c r="H42" s="6"/>
      <c r="I42" s="6"/>
      <c r="J42" s="6"/>
      <c r="K42" s="6"/>
      <c r="L42" s="6"/>
      <c r="M42" s="5"/>
    </row>
    <row r="43" spans="1:13" ht="15">
      <c r="A43" s="2"/>
      <c r="B43" s="2"/>
      <c r="C43" s="2"/>
      <c r="D43" s="6"/>
      <c r="E43" s="6"/>
      <c r="F43" s="6"/>
      <c r="G43" s="6"/>
      <c r="H43" s="6"/>
      <c r="I43" s="6"/>
      <c r="J43" s="6"/>
      <c r="K43" s="6"/>
      <c r="L43" s="6"/>
      <c r="M43" s="5"/>
    </row>
    <row r="44" spans="1:13" ht="15">
      <c r="A44" s="2"/>
      <c r="B44" s="2"/>
      <c r="C44" s="2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ht="15">
      <c r="A45" s="2"/>
      <c r="B45" s="2"/>
      <c r="C45" s="2"/>
      <c r="D45" s="6"/>
      <c r="E45" s="6"/>
      <c r="F45" s="6"/>
      <c r="G45" s="6"/>
      <c r="H45" s="6"/>
      <c r="I45" s="6"/>
      <c r="J45" s="6"/>
      <c r="K45" s="6"/>
      <c r="L45" s="6"/>
      <c r="M45" s="5"/>
    </row>
    <row r="46" spans="1:13" ht="15">
      <c r="A46" s="2"/>
      <c r="B46" s="2"/>
      <c r="C46" s="2"/>
      <c r="D46" s="6"/>
      <c r="E46" s="6"/>
      <c r="F46" s="6"/>
      <c r="G46" s="6"/>
      <c r="H46" s="6"/>
      <c r="I46" s="6"/>
      <c r="J46" s="6"/>
      <c r="K46" s="6"/>
      <c r="L46" s="6"/>
      <c r="M46" s="5"/>
    </row>
    <row r="47" spans="1:13" ht="15">
      <c r="A47" s="2"/>
      <c r="B47" s="2"/>
      <c r="C47" s="2"/>
      <c r="D47" s="6"/>
      <c r="E47" s="6"/>
      <c r="F47" s="6"/>
      <c r="G47" s="6"/>
      <c r="H47" s="6"/>
      <c r="I47" s="6"/>
      <c r="J47" s="6"/>
      <c r="K47" s="6"/>
      <c r="L47" s="6"/>
      <c r="M47" s="5"/>
    </row>
    <row r="48" spans="1:13" ht="15">
      <c r="A48" s="2"/>
      <c r="B48" s="2"/>
      <c r="C48" s="2"/>
      <c r="D48" s="6"/>
      <c r="E48" s="6"/>
      <c r="F48" s="6"/>
      <c r="G48" s="6"/>
      <c r="H48" s="6"/>
      <c r="I48" s="6"/>
      <c r="J48" s="6"/>
      <c r="K48" s="6"/>
      <c r="L48" s="6"/>
      <c r="M48" s="5"/>
    </row>
    <row r="49" spans="1:13" ht="15">
      <c r="A49" s="2"/>
      <c r="B49" s="2"/>
      <c r="C49" s="2"/>
      <c r="D49" s="6"/>
      <c r="E49" s="6"/>
      <c r="F49" s="6"/>
      <c r="G49" s="6"/>
      <c r="H49" s="6"/>
      <c r="I49" s="6"/>
      <c r="J49" s="6"/>
      <c r="K49" s="6"/>
      <c r="L49" s="6"/>
      <c r="M49" s="5"/>
    </row>
    <row r="50" spans="1:13" ht="15">
      <c r="A50" s="2"/>
      <c r="B50" s="2"/>
      <c r="C50" s="2"/>
      <c r="D50" s="6"/>
      <c r="E50" s="6"/>
      <c r="F50" s="6"/>
      <c r="G50" s="6"/>
      <c r="H50" s="6"/>
      <c r="I50" s="6"/>
      <c r="J50" s="6"/>
      <c r="K50" s="6"/>
      <c r="L50" s="6"/>
      <c r="M50" s="5"/>
    </row>
    <row r="51" spans="1:13" ht="15">
      <c r="A51" s="2"/>
      <c r="B51" s="2"/>
      <c r="C51" s="2"/>
      <c r="D51" s="6"/>
      <c r="E51" s="6"/>
      <c r="F51" s="6"/>
      <c r="G51" s="6"/>
      <c r="H51" s="6"/>
      <c r="I51" s="6"/>
      <c r="J51" s="6"/>
      <c r="K51" s="6"/>
      <c r="L51" s="6"/>
      <c r="M51" s="5"/>
    </row>
    <row r="52" spans="1:13" ht="15">
      <c r="A52" s="2"/>
      <c r="B52" s="2"/>
      <c r="C52" s="2"/>
      <c r="D52" s="6"/>
      <c r="E52" s="6"/>
      <c r="F52" s="6"/>
      <c r="G52" s="6"/>
      <c r="H52" s="6"/>
      <c r="I52" s="6"/>
      <c r="J52" s="6"/>
      <c r="K52" s="6"/>
      <c r="L52" s="6"/>
      <c r="M52" s="5"/>
    </row>
    <row r="53" spans="1:13" ht="15">
      <c r="A53" s="2"/>
      <c r="B53" s="2"/>
      <c r="C53" s="2"/>
      <c r="D53" s="6"/>
      <c r="E53" s="6"/>
      <c r="F53" s="6"/>
      <c r="G53" s="6"/>
      <c r="H53" s="6"/>
      <c r="I53" s="6"/>
      <c r="J53" s="6"/>
      <c r="K53" s="6"/>
      <c r="L53" s="6"/>
      <c r="M53" s="5"/>
    </row>
    <row r="54" spans="1:13" ht="15">
      <c r="A54" s="2"/>
      <c r="B54" s="2"/>
      <c r="C54" s="2"/>
      <c r="D54" s="6"/>
      <c r="E54" s="6"/>
      <c r="F54" s="6"/>
      <c r="G54" s="6"/>
      <c r="H54" s="6"/>
      <c r="I54" s="6"/>
      <c r="J54" s="6"/>
      <c r="K54" s="6"/>
      <c r="L54" s="6"/>
      <c r="M54" s="5"/>
    </row>
    <row r="55" spans="1:13" ht="15">
      <c r="A55" s="2"/>
      <c r="B55" s="2"/>
      <c r="C55" s="2"/>
      <c r="D55" s="6"/>
      <c r="E55" s="6"/>
      <c r="F55" s="6"/>
      <c r="G55" s="6"/>
      <c r="H55" s="6"/>
      <c r="I55" s="6"/>
      <c r="J55" s="6"/>
      <c r="K55" s="6"/>
      <c r="L55" s="6"/>
      <c r="M55" s="5"/>
    </row>
    <row r="56" spans="1:13" ht="15">
      <c r="A56" s="2"/>
      <c r="B56" s="2"/>
      <c r="C56" s="2"/>
      <c r="D56" s="6"/>
      <c r="E56" s="6"/>
      <c r="F56" s="6"/>
      <c r="G56" s="6"/>
      <c r="H56" s="6"/>
      <c r="I56" s="6"/>
      <c r="J56" s="6"/>
      <c r="K56" s="6"/>
      <c r="L56" s="6"/>
      <c r="M56" s="5"/>
    </row>
    <row r="57" spans="1:13" ht="15">
      <c r="A57" s="2"/>
      <c r="B57" s="2"/>
      <c r="C57" s="2"/>
      <c r="D57" s="6"/>
      <c r="E57" s="6"/>
      <c r="F57" s="6"/>
      <c r="G57" s="6"/>
      <c r="H57" s="6"/>
      <c r="I57" s="6"/>
      <c r="J57" s="6"/>
      <c r="K57" s="6"/>
      <c r="L57" s="6"/>
      <c r="M57" s="5"/>
    </row>
    <row r="58" spans="1:13" ht="15">
      <c r="A58" s="2"/>
      <c r="B58" s="2"/>
      <c r="C58" s="2"/>
      <c r="D58" s="6"/>
      <c r="E58" s="6"/>
      <c r="F58" s="6"/>
      <c r="G58" s="6"/>
      <c r="H58" s="6"/>
      <c r="I58" s="6"/>
      <c r="J58" s="6"/>
      <c r="K58" s="6"/>
      <c r="L58" s="6"/>
      <c r="M58" s="5"/>
    </row>
    <row r="59" spans="1:13" ht="15">
      <c r="A59" s="2"/>
      <c r="B59" s="2"/>
      <c r="C59" s="2"/>
      <c r="D59" s="6"/>
      <c r="E59" s="6"/>
      <c r="F59" s="6"/>
      <c r="G59" s="6"/>
      <c r="H59" s="6"/>
      <c r="I59" s="6"/>
      <c r="J59" s="6"/>
      <c r="K59" s="6"/>
      <c r="L59" s="6"/>
      <c r="M59" s="5"/>
    </row>
    <row r="60" spans="1:13" ht="15">
      <c r="A60" s="2"/>
      <c r="B60" s="2"/>
      <c r="C60" s="2"/>
      <c r="D60" s="6"/>
      <c r="E60" s="6"/>
      <c r="F60" s="6"/>
      <c r="G60" s="6"/>
      <c r="H60" s="6"/>
      <c r="I60" s="6"/>
      <c r="J60" s="6"/>
      <c r="K60" s="6"/>
      <c r="L60" s="6"/>
      <c r="M60" s="5"/>
    </row>
    <row r="61" spans="1:13" ht="15">
      <c r="A61" s="2"/>
      <c r="B61" s="2"/>
      <c r="C61" s="2"/>
      <c r="D61" s="6"/>
      <c r="E61" s="6"/>
      <c r="F61" s="6"/>
      <c r="G61" s="6"/>
      <c r="H61" s="6"/>
      <c r="I61" s="6"/>
      <c r="J61" s="6"/>
      <c r="K61" s="6"/>
      <c r="L61" s="6"/>
      <c r="M61" s="5"/>
    </row>
    <row r="62" spans="1:13" ht="15">
      <c r="A62" s="2"/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5"/>
    </row>
    <row r="63" spans="1:13" ht="15">
      <c r="A63" s="2"/>
      <c r="B63" s="2"/>
      <c r="C63" s="2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2"/>
      <c r="B64" s="2"/>
      <c r="C64" s="2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">
      <c r="A65" s="2"/>
      <c r="B65" s="2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2"/>
      <c r="B66" s="2"/>
      <c r="C66" s="2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2"/>
      <c r="B67" s="2"/>
      <c r="C67" s="2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2"/>
      <c r="B68" s="2"/>
      <c r="C68" s="2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2"/>
      <c r="B69" s="2"/>
      <c r="C69" s="2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2"/>
      <c r="B70" s="2"/>
      <c r="C70" s="2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2"/>
      <c r="B71" s="2"/>
      <c r="C71" s="2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2"/>
      <c r="B72" s="2"/>
      <c r="C72" s="2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2"/>
      <c r="B73" s="2"/>
      <c r="C73" s="2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">
      <c r="A74" s="2"/>
      <c r="B74" s="2"/>
      <c r="C74" s="2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2"/>
      <c r="B75" s="2"/>
      <c r="C75" s="2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</sheetData>
  <sheetProtection/>
  <mergeCells count="12">
    <mergeCell ref="A7:M7"/>
    <mergeCell ref="A1:N1"/>
    <mergeCell ref="A3:N3"/>
    <mergeCell ref="A5:N5"/>
    <mergeCell ref="A6:N6"/>
    <mergeCell ref="A2:N2"/>
    <mergeCell ref="A4:N4"/>
    <mergeCell ref="A8:N8"/>
    <mergeCell ref="M12:N12"/>
    <mergeCell ref="A9:N9"/>
    <mergeCell ref="A10:N10"/>
    <mergeCell ref="A11:N11"/>
  </mergeCells>
  <printOptions horizontalCentered="1"/>
  <pageMargins left="1" right="0.5" top="0.75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www.alkor.net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cp:lastPrinted>2004-08-04T14:03:43Z</cp:lastPrinted>
  <dcterms:created xsi:type="dcterms:W3CDTF">2004-07-15T20:34:11Z</dcterms:created>
  <dcterms:modified xsi:type="dcterms:W3CDTF">2009-04-21T10:15:48Z</dcterms:modified>
  <cp:category/>
  <cp:version/>
  <cp:contentType/>
  <cp:contentStatus/>
</cp:coreProperties>
</file>